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<sst xmlns="http://schemas.openxmlformats.org/spreadsheetml/2006/main" count="55" uniqueCount="54">
  <si>
    <t xml:space="preserve">Иктисодий курсаткичлар </t>
  </si>
  <si>
    <t>I</t>
  </si>
  <si>
    <t>Товар айланмаси</t>
  </si>
  <si>
    <t>шу жумладан: улгуржи</t>
  </si>
  <si>
    <t xml:space="preserve">                      чакана</t>
  </si>
  <si>
    <t>II</t>
  </si>
  <si>
    <t>Ялпи даромад</t>
  </si>
  <si>
    <t>шу жумладан: улгуржи савдо устама</t>
  </si>
  <si>
    <t xml:space="preserve">                      чакана савдо устама</t>
  </si>
  <si>
    <t xml:space="preserve">          савдо чегирмалари</t>
  </si>
  <si>
    <t>шу жумладан</t>
  </si>
  <si>
    <t xml:space="preserve">чет эл фирмаларидан </t>
  </si>
  <si>
    <t>махаллий ишлаб чикарувчилардан</t>
  </si>
  <si>
    <t>Ижара</t>
  </si>
  <si>
    <t>Курс фарқи "+"</t>
  </si>
  <si>
    <t>Дивиденд ва фоиздан даромад</t>
  </si>
  <si>
    <t>Бошка даромадлар</t>
  </si>
  <si>
    <t>III</t>
  </si>
  <si>
    <t>Даромадлилик даражаси%</t>
  </si>
  <si>
    <t>IV</t>
  </si>
  <si>
    <t>Уртача улгуржи савдо устамаси%</t>
  </si>
  <si>
    <t>V</t>
  </si>
  <si>
    <t>Уртача чакана савдо устамаси%</t>
  </si>
  <si>
    <t>Жами харажатлар %</t>
  </si>
  <si>
    <t>VI</t>
  </si>
  <si>
    <t>Харажатлар:</t>
  </si>
  <si>
    <t>Солиқ (ер ва бино)</t>
  </si>
  <si>
    <t>Асосий воситаларнинг эскириши</t>
  </si>
  <si>
    <t>Ахборат коммуникация технологияси</t>
  </si>
  <si>
    <t xml:space="preserve">Курс фарки  ва муддати кечиктирилган харажатлар </t>
  </si>
  <si>
    <t>Кредит фоизлари</t>
  </si>
  <si>
    <t>Иш ҳақи фонди</t>
  </si>
  <si>
    <t xml:space="preserve">Ижтимоий тўлов </t>
  </si>
  <si>
    <t>Банк хизматлари</t>
  </si>
  <si>
    <t>Транспорт харажатлари</t>
  </si>
  <si>
    <t>Беғараз ва мурувват ёрдами</t>
  </si>
  <si>
    <t>Курилиш харажатлари</t>
  </si>
  <si>
    <t>Оргтехника таъмирлаш</t>
  </si>
  <si>
    <t>Кузатув кенгаши ва ички аудит харажатлари</t>
  </si>
  <si>
    <t>Коммунал харажатлар</t>
  </si>
  <si>
    <t>Кам бахоли ва тез эскирувчан тов.(МБП)</t>
  </si>
  <si>
    <t>Куриклаш</t>
  </si>
  <si>
    <t>Бошқа харажатлар</t>
  </si>
  <si>
    <t>Даромад (Фойда) солиги тулагунга кадар фойда</t>
  </si>
  <si>
    <t>Даромад (Фойда) солиги</t>
  </si>
  <si>
    <t>VII</t>
  </si>
  <si>
    <t>Соф фойда</t>
  </si>
  <si>
    <t>VIII</t>
  </si>
  <si>
    <t>Самарадорлик даражаси%</t>
  </si>
  <si>
    <t>"Дори-Дармон" АКнинг 2019 йилга Бизнес режасидаги иқтисодий кўрсаткичларнинг бажарилиши</t>
  </si>
  <si>
    <t>(млн. сум)</t>
  </si>
  <si>
    <t>Режа</t>
  </si>
  <si>
    <t>Амалда</t>
  </si>
  <si>
    <t>%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</si>
</sst>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0"/>
    <numFmt numFmtId="17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1"/>
      <name val="Cambria"/>
      <family val="1"/>
    </font>
    <font>
      <sz val="10"/>
      <color indexed="8"/>
      <name val="Cambria"/>
      <family val="1"/>
    </font>
    <font>
      <sz val="9"/>
      <name val="Cambria"/>
      <family val="1"/>
    </font>
    <font>
      <i/>
      <sz val="10"/>
      <color indexed="8"/>
      <name val="Cambria"/>
      <family val="1"/>
    </font>
    <font>
      <b/>
      <i/>
      <sz val="10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172" fontId="49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172" fontId="48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 shrinkToFit="1"/>
    </xf>
    <xf numFmtId="0" fontId="49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2" fontId="28" fillId="0" borderId="10" xfId="0" applyNumberFormat="1" applyFont="1" applyFill="1" applyBorder="1" applyAlignment="1">
      <alignment horizontal="left"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175" fontId="50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vertical="center"/>
    </xf>
    <xf numFmtId="172" fontId="51" fillId="0" borderId="10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right" vertical="center"/>
    </xf>
    <xf numFmtId="172" fontId="47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47" fillId="0" borderId="0" xfId="0" applyNumberFormat="1" applyFont="1" applyFill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172" fontId="50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1"/>
  <sheetViews>
    <sheetView tabSelected="1" view="pageBreakPreview" zoomScale="60" zoomScalePageLayoutView="0" workbookViewId="0" topLeftCell="A1">
      <pane xSplit="2" ySplit="3" topLeftCell="C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C5" sqref="C5"/>
    </sheetView>
  </sheetViews>
  <sheetFormatPr defaultColWidth="0" defaultRowHeight="15"/>
  <cols>
    <col min="1" max="1" width="5.00390625" style="1" customWidth="1"/>
    <col min="2" max="2" width="34.57421875" style="1" customWidth="1"/>
    <col min="3" max="3" width="18.57421875" style="1" customWidth="1"/>
    <col min="4" max="4" width="18.00390625" style="1" customWidth="1"/>
    <col min="5" max="5" width="10.57421875" style="1" customWidth="1"/>
    <col min="6" max="184" width="9.140625" style="1" customWidth="1"/>
    <col min="185" max="185" width="5.00390625" style="1" customWidth="1"/>
    <col min="186" max="186" width="30.421875" style="1" customWidth="1"/>
    <col min="187" max="190" width="0" style="1" hidden="1" customWidth="1"/>
    <col min="191" max="191" width="11.00390625" style="1" customWidth="1"/>
    <col min="192" max="243" width="11.28125" style="1" customWidth="1"/>
    <col min="244" max="244" width="5.00390625" style="1" customWidth="1"/>
    <col min="245" max="245" width="34.7109375" style="1" customWidth="1"/>
    <col min="246" max="246" width="0" style="1" hidden="1" customWidth="1"/>
    <col min="247" max="247" width="12.421875" style="1" customWidth="1"/>
    <col min="248" max="248" width="14.7109375" style="1" customWidth="1"/>
    <col min="249" max="250" width="0" style="1" hidden="1" customWidth="1"/>
    <col min="251" max="251" width="13.140625" style="1" customWidth="1"/>
    <col min="252" max="254" width="0" style="1" hidden="1" customWidth="1"/>
    <col min="255" max="255" width="13.28125" style="1" customWidth="1"/>
    <col min="256" max="16384" width="0" style="1" hidden="1" customWidth="1"/>
  </cols>
  <sheetData>
    <row r="1" spans="1:5" ht="36.75" customHeight="1">
      <c r="A1" s="41" t="s">
        <v>49</v>
      </c>
      <c r="B1" s="41"/>
      <c r="C1" s="41"/>
      <c r="D1" s="41"/>
      <c r="E1" s="41"/>
    </row>
    <row r="2" spans="1:5" ht="15.75" customHeight="1">
      <c r="A2" s="35"/>
      <c r="B2" s="35"/>
      <c r="D2" s="32" t="s">
        <v>50</v>
      </c>
      <c r="E2" s="32"/>
    </row>
    <row r="3" spans="1:5" ht="15.75">
      <c r="A3" s="2"/>
      <c r="B3" s="3" t="s">
        <v>0</v>
      </c>
      <c r="C3" s="4" t="s">
        <v>51</v>
      </c>
      <c r="D3" s="12" t="s">
        <v>52</v>
      </c>
      <c r="E3" s="12" t="s">
        <v>53</v>
      </c>
    </row>
    <row r="4" spans="1:5" ht="18.75" customHeight="1">
      <c r="A4" s="5" t="s">
        <v>1</v>
      </c>
      <c r="B4" s="10" t="s">
        <v>2</v>
      </c>
      <c r="C4" s="9">
        <f>C5+C6</f>
        <v>210000</v>
      </c>
      <c r="D4" s="39">
        <f>D5+D6</f>
        <v>57129.134</v>
      </c>
      <c r="E4" s="31">
        <f>D4*100/C4</f>
        <v>27.204349523809523</v>
      </c>
    </row>
    <row r="5" spans="1:5" ht="18.75" customHeight="1">
      <c r="A5" s="3">
        <v>1</v>
      </c>
      <c r="B5" s="11" t="s">
        <v>3</v>
      </c>
      <c r="C5" s="7">
        <v>122000</v>
      </c>
      <c r="D5" s="38">
        <v>32740.638</v>
      </c>
      <c r="E5" s="31">
        <f aca="true" t="shared" si="0" ref="E5:E43">D5*100/C5</f>
        <v>26.836588524590162</v>
      </c>
    </row>
    <row r="6" spans="1:5" ht="18.75" customHeight="1">
      <c r="A6" s="3">
        <v>2</v>
      </c>
      <c r="B6" s="11" t="s">
        <v>4</v>
      </c>
      <c r="C6" s="7">
        <v>88000</v>
      </c>
      <c r="D6" s="38">
        <v>24388.496</v>
      </c>
      <c r="E6" s="31">
        <f t="shared" si="0"/>
        <v>27.7142</v>
      </c>
    </row>
    <row r="7" spans="1:5" ht="18.75" customHeight="1">
      <c r="A7" s="5" t="s">
        <v>5</v>
      </c>
      <c r="B7" s="10" t="s">
        <v>6</v>
      </c>
      <c r="C7" s="9">
        <f>C8+C9+C10+C14+C15+C16+C17</f>
        <v>95750</v>
      </c>
      <c r="D7" s="39">
        <f>D8+D9+D10+D14+D15+D16+D17</f>
        <v>49844.138999999996</v>
      </c>
      <c r="E7" s="31">
        <f t="shared" si="0"/>
        <v>52.056542036553516</v>
      </c>
    </row>
    <row r="8" spans="1:5" ht="18.75" customHeight="1">
      <c r="A8" s="12">
        <v>1</v>
      </c>
      <c r="B8" s="11" t="s">
        <v>7</v>
      </c>
      <c r="C8" s="7">
        <v>6850</v>
      </c>
      <c r="D8" s="38">
        <v>-2288.402264</v>
      </c>
      <c r="E8" s="31">
        <f t="shared" si="0"/>
        <v>-33.40733232116788</v>
      </c>
    </row>
    <row r="9" spans="1:5" ht="18.75" customHeight="1">
      <c r="A9" s="12">
        <v>2</v>
      </c>
      <c r="B9" s="11" t="s">
        <v>8</v>
      </c>
      <c r="C9" s="7">
        <v>10000</v>
      </c>
      <c r="D9" s="38">
        <v>815.1534556</v>
      </c>
      <c r="E9" s="31">
        <f t="shared" si="0"/>
        <v>8.151534556</v>
      </c>
    </row>
    <row r="10" spans="1:5" ht="18.75" customHeight="1">
      <c r="A10" s="12">
        <v>3</v>
      </c>
      <c r="B10" s="11" t="s">
        <v>9</v>
      </c>
      <c r="C10" s="7">
        <f>C12+C13</f>
        <v>72970</v>
      </c>
      <c r="D10" s="38">
        <v>42287.15591737</v>
      </c>
      <c r="E10" s="31">
        <f t="shared" si="0"/>
        <v>57.951426500438544</v>
      </c>
    </row>
    <row r="11" spans="1:5" ht="12.75" customHeight="1">
      <c r="A11" s="13"/>
      <c r="B11" s="14" t="s">
        <v>10</v>
      </c>
      <c r="C11" s="7"/>
      <c r="D11" s="38">
        <v>0</v>
      </c>
      <c r="E11" s="31"/>
    </row>
    <row r="12" spans="1:5" ht="18.75" customHeight="1">
      <c r="A12" s="13"/>
      <c r="B12" s="15" t="s">
        <v>11</v>
      </c>
      <c r="C12" s="7">
        <v>67470</v>
      </c>
      <c r="D12" s="38">
        <v>42279.99725413</v>
      </c>
      <c r="E12" s="31">
        <f t="shared" si="0"/>
        <v>62.66488402864977</v>
      </c>
    </row>
    <row r="13" spans="1:5" ht="18.75" customHeight="1">
      <c r="A13" s="13"/>
      <c r="B13" s="15" t="s">
        <v>12</v>
      </c>
      <c r="C13" s="7">
        <v>5500</v>
      </c>
      <c r="D13" s="38">
        <v>7.15866324</v>
      </c>
      <c r="E13" s="31">
        <f t="shared" si="0"/>
        <v>0.13015751345454546</v>
      </c>
    </row>
    <row r="14" spans="1:5" ht="18.75" customHeight="1">
      <c r="A14" s="12">
        <v>5</v>
      </c>
      <c r="B14" s="16" t="s">
        <v>13</v>
      </c>
      <c r="C14" s="7">
        <v>1200</v>
      </c>
      <c r="D14" s="38">
        <v>841.15182735</v>
      </c>
      <c r="E14" s="31">
        <f t="shared" si="0"/>
        <v>70.0959856125</v>
      </c>
    </row>
    <row r="15" spans="1:5" ht="18.75" customHeight="1">
      <c r="A15" s="12">
        <v>6</v>
      </c>
      <c r="B15" s="16" t="s">
        <v>14</v>
      </c>
      <c r="C15" s="7"/>
      <c r="D15" s="38">
        <v>440.827</v>
      </c>
      <c r="E15" s="31"/>
    </row>
    <row r="16" spans="1:5" ht="18.75" customHeight="1">
      <c r="A16" s="12">
        <v>7</v>
      </c>
      <c r="B16" s="16" t="s">
        <v>15</v>
      </c>
      <c r="C16" s="7">
        <v>4730</v>
      </c>
      <c r="D16" s="38">
        <v>4736.32831</v>
      </c>
      <c r="E16" s="31">
        <f t="shared" si="0"/>
        <v>100.1337909090909</v>
      </c>
    </row>
    <row r="17" spans="1:5" ht="18.75" customHeight="1">
      <c r="A17" s="12">
        <v>8</v>
      </c>
      <c r="B17" s="16" t="s">
        <v>16</v>
      </c>
      <c r="C17" s="6"/>
      <c r="D17" s="38">
        <v>3011.92475368</v>
      </c>
      <c r="E17" s="31"/>
    </row>
    <row r="18" spans="1:194" ht="18.75" customHeight="1">
      <c r="A18" s="3" t="s">
        <v>17</v>
      </c>
      <c r="B18" s="10" t="s">
        <v>18</v>
      </c>
      <c r="C18" s="17">
        <f>C7/C4</f>
        <v>0.45595238095238094</v>
      </c>
      <c r="D18" s="17">
        <f>D7/D4</f>
        <v>0.8724819634059217</v>
      </c>
      <c r="E18" s="3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</row>
    <row r="19" spans="1:194" ht="18.75" customHeight="1">
      <c r="A19" s="3" t="s">
        <v>19</v>
      </c>
      <c r="B19" s="10" t="s">
        <v>20</v>
      </c>
      <c r="C19" s="17">
        <f>C8/(C5-C8)</f>
        <v>0.05948762483716891</v>
      </c>
      <c r="D19" s="17">
        <f>D8/(D5-D8)</f>
        <v>-0.06532871716590631</v>
      </c>
      <c r="E19" s="31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</row>
    <row r="20" spans="1:194" ht="18.75" customHeight="1">
      <c r="A20" s="3" t="s">
        <v>21</v>
      </c>
      <c r="B20" s="10" t="s">
        <v>22</v>
      </c>
      <c r="C20" s="17">
        <f>C9/(C6-C9)</f>
        <v>0.1282051282051282</v>
      </c>
      <c r="D20" s="17">
        <f>D9/(D6-D9)</f>
        <v>0.03457946000083238</v>
      </c>
      <c r="E20" s="31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</row>
    <row r="21" spans="1:194" ht="18.75" customHeight="1">
      <c r="A21" s="3"/>
      <c r="B21" s="10" t="s">
        <v>23</v>
      </c>
      <c r="C21" s="17">
        <f>C22/C4</f>
        <v>0.4481842973</v>
      </c>
      <c r="D21" s="17">
        <f>D22/D4</f>
        <v>1.7187372033330663</v>
      </c>
      <c r="E21" s="31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</row>
    <row r="22" spans="1:5" ht="18.75" customHeight="1">
      <c r="A22" s="5" t="s">
        <v>24</v>
      </c>
      <c r="B22" s="10" t="s">
        <v>25</v>
      </c>
      <c r="C22" s="9">
        <f>SUM(C23:C40)</f>
        <v>94118.702433</v>
      </c>
      <c r="D22" s="9">
        <f>SUM(D23:D40)</f>
        <v>98189.968</v>
      </c>
      <c r="E22" s="31"/>
    </row>
    <row r="23" spans="1:5" ht="18.75" customHeight="1">
      <c r="A23" s="19">
        <v>1</v>
      </c>
      <c r="B23" s="20" t="s">
        <v>26</v>
      </c>
      <c r="C23" s="7">
        <v>1098.702433</v>
      </c>
      <c r="D23" s="38">
        <v>1235.16942584</v>
      </c>
      <c r="E23" s="31">
        <f t="shared" si="0"/>
        <v>112.42074184430246</v>
      </c>
    </row>
    <row r="24" spans="1:5" ht="18.75" customHeight="1">
      <c r="A24" s="19">
        <v>2</v>
      </c>
      <c r="B24" s="21" t="s">
        <v>27</v>
      </c>
      <c r="C24" s="7">
        <v>7000</v>
      </c>
      <c r="D24" s="38">
        <v>4899.20614642</v>
      </c>
      <c r="E24" s="31">
        <f t="shared" si="0"/>
        <v>69.98865923457141</v>
      </c>
    </row>
    <row r="25" spans="1:5" ht="18.75" customHeight="1">
      <c r="A25" s="19">
        <v>3</v>
      </c>
      <c r="B25" s="21" t="s">
        <v>28</v>
      </c>
      <c r="C25" s="7">
        <v>1000</v>
      </c>
      <c r="D25" s="38">
        <v>290.540637</v>
      </c>
      <c r="E25" s="31">
        <f t="shared" si="0"/>
        <v>29.0540637</v>
      </c>
    </row>
    <row r="26" spans="1:5" ht="24.75" customHeight="1">
      <c r="A26" s="19">
        <v>4</v>
      </c>
      <c r="B26" s="22" t="s">
        <v>29</v>
      </c>
      <c r="C26" s="7">
        <v>40070</v>
      </c>
      <c r="D26" s="38">
        <v>51809.546</v>
      </c>
      <c r="E26" s="31">
        <f t="shared" si="0"/>
        <v>129.29759421013227</v>
      </c>
    </row>
    <row r="27" spans="1:5" ht="18.75" customHeight="1">
      <c r="A27" s="19">
        <v>5</v>
      </c>
      <c r="B27" s="23" t="s">
        <v>30</v>
      </c>
      <c r="C27" s="7">
        <v>3000</v>
      </c>
      <c r="D27" s="38">
        <v>2236.382</v>
      </c>
      <c r="E27" s="31">
        <f t="shared" si="0"/>
        <v>74.54606666666668</v>
      </c>
    </row>
    <row r="28" spans="1:5" ht="18.75" customHeight="1">
      <c r="A28" s="19">
        <v>6</v>
      </c>
      <c r="B28" s="20" t="s">
        <v>13</v>
      </c>
      <c r="C28" s="7">
        <v>1500</v>
      </c>
      <c r="D28" s="38">
        <v>1287.921</v>
      </c>
      <c r="E28" s="31">
        <f t="shared" si="0"/>
        <v>85.8614</v>
      </c>
    </row>
    <row r="29" spans="1:5" ht="18.75" customHeight="1">
      <c r="A29" s="19">
        <v>7</v>
      </c>
      <c r="B29" s="20" t="s">
        <v>31</v>
      </c>
      <c r="C29" s="7">
        <v>20000</v>
      </c>
      <c r="D29" s="38">
        <v>15374.78205951</v>
      </c>
      <c r="E29" s="31">
        <f t="shared" si="0"/>
        <v>76.87391029755001</v>
      </c>
    </row>
    <row r="30" spans="1:5" ht="18.75" customHeight="1">
      <c r="A30" s="19">
        <v>8</v>
      </c>
      <c r="B30" s="20" t="s">
        <v>32</v>
      </c>
      <c r="C30" s="7">
        <f>C29*25%</f>
        <v>5000</v>
      </c>
      <c r="D30" s="38">
        <v>3492.398938</v>
      </c>
      <c r="E30" s="31">
        <f t="shared" si="0"/>
        <v>69.84797875999999</v>
      </c>
    </row>
    <row r="31" spans="1:5" ht="18.75" customHeight="1">
      <c r="A31" s="19">
        <v>9</v>
      </c>
      <c r="B31" s="20" t="s">
        <v>33</v>
      </c>
      <c r="C31" s="7">
        <f>C4*0.005</f>
        <v>1050</v>
      </c>
      <c r="D31" s="38">
        <v>194.99355737</v>
      </c>
      <c r="E31" s="31">
        <f t="shared" si="0"/>
        <v>18.570814987619045</v>
      </c>
    </row>
    <row r="32" spans="1:5" ht="18.75" customHeight="1">
      <c r="A32" s="19">
        <v>10</v>
      </c>
      <c r="B32" s="20" t="s">
        <v>34</v>
      </c>
      <c r="C32" s="7">
        <v>700</v>
      </c>
      <c r="D32" s="38">
        <v>668.37999899</v>
      </c>
      <c r="E32" s="31">
        <f t="shared" si="0"/>
        <v>95.48285699857144</v>
      </c>
    </row>
    <row r="33" spans="1:5" ht="18.75" customHeight="1">
      <c r="A33" s="19">
        <v>11</v>
      </c>
      <c r="B33" s="24" t="s">
        <v>35</v>
      </c>
      <c r="C33" s="7">
        <v>5000</v>
      </c>
      <c r="D33" s="38">
        <v>2662.28859699</v>
      </c>
      <c r="E33" s="31">
        <f t="shared" si="0"/>
        <v>53.245771939799994</v>
      </c>
    </row>
    <row r="34" spans="1:5" ht="18.75" customHeight="1">
      <c r="A34" s="19">
        <v>13</v>
      </c>
      <c r="B34" s="25" t="s">
        <v>36</v>
      </c>
      <c r="C34" s="7">
        <v>500</v>
      </c>
      <c r="D34" s="38">
        <v>0</v>
      </c>
      <c r="E34" s="31">
        <f t="shared" si="0"/>
        <v>0</v>
      </c>
    </row>
    <row r="35" spans="1:5" ht="18.75" customHeight="1">
      <c r="A35" s="19">
        <v>14</v>
      </c>
      <c r="B35" s="21" t="s">
        <v>37</v>
      </c>
      <c r="C35" s="7">
        <v>100</v>
      </c>
      <c r="D35" s="38">
        <v>0</v>
      </c>
      <c r="E35" s="31">
        <f t="shared" si="0"/>
        <v>0</v>
      </c>
    </row>
    <row r="36" spans="1:5" ht="18.75" customHeight="1">
      <c r="A36" s="19">
        <v>15</v>
      </c>
      <c r="B36" s="21" t="s">
        <v>38</v>
      </c>
      <c r="C36" s="7">
        <v>100</v>
      </c>
      <c r="D36" s="38">
        <v>0</v>
      </c>
      <c r="E36" s="31">
        <f t="shared" si="0"/>
        <v>0</v>
      </c>
    </row>
    <row r="37" spans="1:5" ht="18.75" customHeight="1">
      <c r="A37" s="19">
        <v>16</v>
      </c>
      <c r="B37" s="16" t="s">
        <v>39</v>
      </c>
      <c r="C37" s="7">
        <v>1200</v>
      </c>
      <c r="D37" s="38">
        <v>829.50723558</v>
      </c>
      <c r="E37" s="31">
        <f t="shared" si="0"/>
        <v>69.125602965</v>
      </c>
    </row>
    <row r="38" spans="1:5" ht="18.75" customHeight="1">
      <c r="A38" s="19">
        <v>17</v>
      </c>
      <c r="B38" s="16" t="s">
        <v>40</v>
      </c>
      <c r="C38" s="7">
        <v>500</v>
      </c>
      <c r="D38" s="38">
        <v>53.53999999999999</v>
      </c>
      <c r="E38" s="31">
        <f t="shared" si="0"/>
        <v>10.707999999999998</v>
      </c>
    </row>
    <row r="39" spans="1:5" ht="18.75" customHeight="1">
      <c r="A39" s="19">
        <v>18</v>
      </c>
      <c r="B39" s="16" t="s">
        <v>41</v>
      </c>
      <c r="C39" s="7">
        <v>800</v>
      </c>
      <c r="D39" s="38">
        <v>630.0960902</v>
      </c>
      <c r="E39" s="31">
        <f t="shared" si="0"/>
        <v>78.762011275</v>
      </c>
    </row>
    <row r="40" spans="1:5" ht="18.75" customHeight="1">
      <c r="A40" s="19">
        <v>19</v>
      </c>
      <c r="B40" s="20" t="s">
        <v>42</v>
      </c>
      <c r="C40" s="7">
        <v>5500</v>
      </c>
      <c r="D40" s="38">
        <v>12525.216314100002</v>
      </c>
      <c r="E40" s="31">
        <f t="shared" si="0"/>
        <v>227.7312057109091</v>
      </c>
    </row>
    <row r="41" spans="1:5" ht="18.75" customHeight="1">
      <c r="A41" s="26"/>
      <c r="B41" s="27" t="s">
        <v>43</v>
      </c>
      <c r="C41" s="9">
        <f>C7-C22</f>
        <v>1631.2975670000014</v>
      </c>
      <c r="D41" s="39">
        <f>D7-D22</f>
        <v>-48345.829</v>
      </c>
      <c r="E41" s="31">
        <f t="shared" si="0"/>
        <v>-2963.642561480014</v>
      </c>
    </row>
    <row r="42" spans="1:5" ht="18.75" customHeight="1">
      <c r="A42" s="26"/>
      <c r="B42" s="28" t="s">
        <v>44</v>
      </c>
      <c r="C42" s="7">
        <f>C41*0.12</f>
        <v>195.75570804000017</v>
      </c>
      <c r="D42" s="30"/>
      <c r="E42" s="31">
        <f t="shared" si="0"/>
        <v>0</v>
      </c>
    </row>
    <row r="43" spans="1:5" ht="18.75" customHeight="1">
      <c r="A43" s="5" t="s">
        <v>45</v>
      </c>
      <c r="B43" s="8" t="s">
        <v>46</v>
      </c>
      <c r="C43" s="9">
        <f>C41-C42</f>
        <v>1435.5418589600013</v>
      </c>
      <c r="D43" s="39">
        <f>D41-D42</f>
        <v>-48345.829</v>
      </c>
      <c r="E43" s="31">
        <f t="shared" si="0"/>
        <v>-3367.7756380454707</v>
      </c>
    </row>
    <row r="44" spans="1:5" ht="18.75" customHeight="1">
      <c r="A44" s="5" t="s">
        <v>47</v>
      </c>
      <c r="B44" s="10" t="s">
        <v>48</v>
      </c>
      <c r="C44" s="29">
        <f>C43/C4*100</f>
        <v>0.6835913614095244</v>
      </c>
      <c r="D44" s="29">
        <f>D43/D4*100</f>
        <v>-84.62552399271446</v>
      </c>
      <c r="E44" s="40"/>
    </row>
    <row r="47" spans="2:4" ht="15.75">
      <c r="B47" s="36"/>
      <c r="D47" s="33"/>
    </row>
    <row r="48" spans="2:4" ht="14.25">
      <c r="B48" s="34"/>
      <c r="D48" s="37"/>
    </row>
    <row r="49" ht="14.25">
      <c r="B49" s="34"/>
    </row>
    <row r="50" ht="14.25">
      <c r="B50" s="34"/>
    </row>
    <row r="51" ht="14.25">
      <c r="B51" s="34"/>
    </row>
  </sheetData>
  <sheetProtection/>
  <mergeCells count="1">
    <mergeCell ref="A1:E1"/>
  </mergeCells>
  <printOptions/>
  <pageMargins left="0.84" right="0.62" top="0.2362204724409449" bottom="0.1968503937007874" header="0.31496062992125984" footer="0.31496062992125984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2020-09-08T06:27:37Z</dcterms:modified>
  <cp:category/>
  <cp:version/>
  <cp:contentType/>
  <cp:contentStatus/>
</cp:coreProperties>
</file>